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oglio1" sheetId="1" r:id="rId1"/>
    <sheet name="funzioni strumentali" sheetId="2" r:id="rId2"/>
    <sheet name="Foglio3" sheetId="3" r:id="rId3"/>
  </sheets>
  <definedNames>
    <definedName name="_xlnm.Print_Area" localSheetId="0">'Foglio1'!$A$50:$G$87</definedName>
    <definedName name="_xlnm.Print_Area" localSheetId="2">'Foglio3'!$A$1:$G$29</definedName>
    <definedName name="_xlnm.Print_Area" localSheetId="1">'funzioni strumentali'!$A$1:$E$11</definedName>
  </definedNames>
  <calcPr fullCalcOnLoad="1"/>
</workbook>
</file>

<file path=xl/sharedStrings.xml><?xml version="1.0" encoding="utf-8"?>
<sst xmlns="http://schemas.openxmlformats.org/spreadsheetml/2006/main" count="142" uniqueCount="94">
  <si>
    <t xml:space="preserve">TABELLA COMPENSI FONDO ISTITUTO </t>
  </si>
  <si>
    <t xml:space="preserve"> </t>
  </si>
  <si>
    <t>L. Dipendente</t>
  </si>
  <si>
    <t>funzioni strumentali</t>
  </si>
  <si>
    <t>indennità di direzione</t>
  </si>
  <si>
    <t>Organizzazione</t>
  </si>
  <si>
    <t>compenso orario</t>
  </si>
  <si>
    <t>1^ collaboratrice</t>
  </si>
  <si>
    <t>2^ collaboratrice</t>
  </si>
  <si>
    <t>totale</t>
  </si>
  <si>
    <t>sub-disponibilità</t>
  </si>
  <si>
    <t>Ripartizione</t>
  </si>
  <si>
    <t>L. Dipend.</t>
  </si>
  <si>
    <t>docenti il 75  %</t>
  </si>
  <si>
    <t>ATA il 25 %</t>
  </si>
  <si>
    <t>disponibilità</t>
  </si>
  <si>
    <t>disponibilità docenti</t>
  </si>
  <si>
    <t xml:space="preserve">totale </t>
  </si>
  <si>
    <t>docenti</t>
  </si>
  <si>
    <t>totali</t>
  </si>
  <si>
    <t>sub disponibilità docenti</t>
  </si>
  <si>
    <t>tot.</t>
  </si>
  <si>
    <t xml:space="preserve">c.orario </t>
  </si>
  <si>
    <t>L. Dip.</t>
  </si>
  <si>
    <t>sub disponibilità</t>
  </si>
  <si>
    <t>sicurezza</t>
  </si>
  <si>
    <t>comp agg.</t>
  </si>
  <si>
    <t>comp.funz.</t>
  </si>
  <si>
    <t>totale progetti</t>
  </si>
  <si>
    <t>totale ore aggiuntive</t>
  </si>
  <si>
    <t>totale ore funzionali</t>
  </si>
  <si>
    <t>FUNZIONI STRUMENTALI DOCENTI</t>
  </si>
  <si>
    <t xml:space="preserve">lordo dipendente </t>
  </si>
  <si>
    <t>quota area</t>
  </si>
  <si>
    <t>funzioni</t>
  </si>
  <si>
    <t>TOTALE MOF</t>
  </si>
  <si>
    <t xml:space="preserve">TOTALE </t>
  </si>
  <si>
    <t>clil</t>
  </si>
  <si>
    <t>accoglienza infanzia</t>
  </si>
  <si>
    <t>coordinatori</t>
  </si>
  <si>
    <t>ore funzionali</t>
  </si>
  <si>
    <t>insegnamento</t>
  </si>
  <si>
    <t>funzionali</t>
  </si>
  <si>
    <t>totale ore aggiuntive insegnamento</t>
  </si>
  <si>
    <t>anno 2015- 2016</t>
  </si>
  <si>
    <t>tecnologie</t>
  </si>
  <si>
    <t>intercultura</t>
  </si>
  <si>
    <t>benessere a scuola</t>
  </si>
  <si>
    <t>Senesi</t>
  </si>
  <si>
    <t>Madore</t>
  </si>
  <si>
    <t>Urso</t>
  </si>
  <si>
    <t>museo didattico  De Amicis</t>
  </si>
  <si>
    <t>logos</t>
  </si>
  <si>
    <t>agio</t>
  </si>
  <si>
    <t xml:space="preserve"> referenti plesso </t>
  </si>
  <si>
    <t>cittadinanza attiva</t>
  </si>
  <si>
    <t>continuità /orientamento</t>
  </si>
  <si>
    <t>pof</t>
  </si>
  <si>
    <t>valutazione</t>
  </si>
  <si>
    <t>POF</t>
  </si>
  <si>
    <t>Disabilità/DSA</t>
  </si>
  <si>
    <t xml:space="preserve">Bianchi </t>
  </si>
  <si>
    <t>orario</t>
  </si>
  <si>
    <t>commissione elettorale</t>
  </si>
  <si>
    <t>Benenati</t>
  </si>
  <si>
    <t>Sergio fino a 12 ottobre</t>
  </si>
  <si>
    <t>gli</t>
  </si>
  <si>
    <t>Baldini</t>
  </si>
  <si>
    <t>espressività</t>
  </si>
  <si>
    <t xml:space="preserve">Fiorenzo </t>
  </si>
  <si>
    <t>biblioteca</t>
  </si>
  <si>
    <t>fotocopiatrice</t>
  </si>
  <si>
    <t>audiovisivi</t>
  </si>
  <si>
    <t>gestione palestra</t>
  </si>
  <si>
    <t>economie</t>
  </si>
  <si>
    <t>incarichi specifici+economie</t>
  </si>
  <si>
    <t>4% per ATA</t>
  </si>
  <si>
    <t>ore eccedenti+economie</t>
  </si>
  <si>
    <t>4,6,6</t>
  </si>
  <si>
    <t>PRADA - recupero difficoltà apprendimento</t>
  </si>
  <si>
    <t>senesi 60%</t>
  </si>
  <si>
    <t>bianchi 40%</t>
  </si>
  <si>
    <t>270,83 a testa</t>
  </si>
  <si>
    <t>tutor tirocinanti</t>
  </si>
  <si>
    <t>60% CS 40%AA</t>
  </si>
  <si>
    <t xml:space="preserve">INVALSI </t>
  </si>
  <si>
    <t>sergio</t>
  </si>
  <si>
    <t>economie art. 9</t>
  </si>
  <si>
    <t xml:space="preserve">economie fis </t>
  </si>
  <si>
    <t xml:space="preserve">economie ore sostituzioni </t>
  </si>
  <si>
    <t>ALLEGATA ALLA CONTRATTAZIONE D'ISTITUTO 2015-2016</t>
  </si>
  <si>
    <t>72,5 ore svolte</t>
  </si>
  <si>
    <t xml:space="preserve">prevenzione disagio, alfabetizzazione </t>
  </si>
  <si>
    <t xml:space="preserve">art. 9    3097,21euro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</si>
</sst>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.00"/>
    <numFmt numFmtId="165" formatCode="#,##0.000"/>
  </numFmts>
  <fonts count="50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color indexed="10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left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left"/>
    </xf>
    <xf numFmtId="4" fontId="0" fillId="33" borderId="0" xfId="0" applyNumberFormat="1" applyFill="1" applyAlignment="1">
      <alignment/>
    </xf>
    <xf numFmtId="164" fontId="2" fillId="33" borderId="0" xfId="0" applyNumberFormat="1" applyFont="1" applyFill="1" applyBorder="1" applyAlignment="1">
      <alignment horizontal="left"/>
    </xf>
    <xf numFmtId="4" fontId="1" fillId="0" borderId="14" xfId="0" applyNumberFormat="1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4" fontId="2" fillId="0" borderId="17" xfId="0" applyNumberFormat="1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" fillId="33" borderId="16" xfId="0" applyNumberFormat="1" applyFont="1" applyFill="1" applyBorder="1" applyAlignment="1">
      <alignment horizontal="left"/>
    </xf>
    <xf numFmtId="4" fontId="1" fillId="0" borderId="17" xfId="0" applyNumberFormat="1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 horizontal="left"/>
    </xf>
    <xf numFmtId="4" fontId="1" fillId="34" borderId="0" xfId="0" applyNumberFormat="1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4" fontId="2" fillId="0" borderId="2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" fontId="1" fillId="0" borderId="12" xfId="0" applyNumberFormat="1" applyFont="1" applyFill="1" applyBorder="1" applyAlignment="1">
      <alignment horizontal="left"/>
    </xf>
    <xf numFmtId="9" fontId="1" fillId="0" borderId="0" xfId="0" applyNumberFormat="1" applyFont="1" applyFill="1" applyBorder="1" applyAlignment="1">
      <alignment horizontal="left"/>
    </xf>
    <xf numFmtId="4" fontId="2" fillId="0" borderId="21" xfId="0" applyNumberFormat="1" applyFont="1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/>
    </xf>
    <xf numFmtId="4" fontId="8" fillId="0" borderId="22" xfId="0" applyNumberFormat="1" applyFont="1" applyFill="1" applyBorder="1" applyAlignment="1">
      <alignment/>
    </xf>
    <xf numFmtId="4" fontId="8" fillId="0" borderId="23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4" fontId="7" fillId="33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8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0" fillId="0" borderId="0" xfId="0" applyBorder="1" applyAlignment="1">
      <alignment horizontal="right"/>
    </xf>
    <xf numFmtId="4" fontId="0" fillId="0" borderId="0" xfId="0" applyNumberFormat="1" applyBorder="1" applyAlignment="1">
      <alignment horizontal="center"/>
    </xf>
    <xf numFmtId="165" fontId="1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right"/>
    </xf>
    <xf numFmtId="4" fontId="1" fillId="35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10" fillId="35" borderId="0" xfId="0" applyFont="1" applyFill="1" applyBorder="1" applyAlignment="1">
      <alignment horizontal="center"/>
    </xf>
    <xf numFmtId="4" fontId="10" fillId="35" borderId="0" xfId="0" applyNumberFormat="1" applyFont="1" applyFill="1" applyBorder="1" applyAlignment="1">
      <alignment horizontal="center" vertical="center" wrapText="1"/>
    </xf>
    <xf numFmtId="0" fontId="1" fillId="36" borderId="0" xfId="0" applyFont="1" applyFill="1" applyBorder="1" applyAlignment="1">
      <alignment horizontal="left"/>
    </xf>
    <xf numFmtId="4" fontId="1" fillId="36" borderId="0" xfId="0" applyNumberFormat="1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left"/>
    </xf>
    <xf numFmtId="0" fontId="1" fillId="37" borderId="0" xfId="0" applyFont="1" applyFill="1" applyBorder="1" applyAlignment="1">
      <alignment horizontal="left"/>
    </xf>
    <xf numFmtId="0" fontId="1" fillId="38" borderId="0" xfId="0" applyFont="1" applyFill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tabSelected="1" zoomScalePageLayoutView="0" workbookViewId="0" topLeftCell="A1">
      <selection activeCell="I89" sqref="I89"/>
    </sheetView>
  </sheetViews>
  <sheetFormatPr defaultColWidth="9.140625" defaultRowHeight="12.75"/>
  <cols>
    <col min="1" max="1" width="32.57421875" style="1" customWidth="1"/>
    <col min="2" max="2" width="11.28125" style="1" customWidth="1"/>
    <col min="3" max="3" width="13.140625" style="1" customWidth="1"/>
    <col min="4" max="4" width="11.28125" style="1" customWidth="1"/>
    <col min="5" max="5" width="8.8515625" style="1" customWidth="1"/>
    <col min="6" max="6" width="9.8515625" style="1" customWidth="1"/>
    <col min="7" max="7" width="10.00390625" style="1" customWidth="1"/>
    <col min="8" max="8" width="32.57421875" style="2" customWidth="1"/>
    <col min="9" max="9" width="14.57421875" style="1" customWidth="1"/>
    <col min="10" max="10" width="24.140625" style="1" customWidth="1"/>
    <col min="11" max="11" width="9.140625" style="1" customWidth="1"/>
    <col min="12" max="12" width="24.57421875" style="1" customWidth="1"/>
    <col min="13" max="13" width="9.140625" style="1" customWidth="1"/>
    <col min="14" max="14" width="12.00390625" style="1" customWidth="1"/>
    <col min="15" max="16384" width="9.140625" style="1" customWidth="1"/>
  </cols>
  <sheetData>
    <row r="1" ht="14.25">
      <c r="A1" s="1" t="s">
        <v>0</v>
      </c>
    </row>
    <row r="2" spans="1:7" ht="14.25">
      <c r="A2" s="1" t="s">
        <v>90</v>
      </c>
      <c r="G2" s="1" t="s">
        <v>1</v>
      </c>
    </row>
    <row r="3" spans="1:12" s="6" customFormat="1" ht="42.75">
      <c r="A3" s="3"/>
      <c r="B3" s="4" t="s">
        <v>2</v>
      </c>
      <c r="C3" s="5"/>
      <c r="G3" s="7"/>
      <c r="H3" s="7"/>
      <c r="L3" s="7"/>
    </row>
    <row r="4" spans="1:16" ht="15">
      <c r="A4" s="8" t="s">
        <v>35</v>
      </c>
      <c r="B4" s="9">
        <v>34093.41</v>
      </c>
      <c r="C4" s="9">
        <v>34093.41</v>
      </c>
      <c r="G4" s="2"/>
      <c r="L4" s="2"/>
      <c r="N4" s="10"/>
      <c r="P4" s="2"/>
    </row>
    <row r="5" spans="1:16" ht="14.25">
      <c r="A5" s="12" t="s">
        <v>3</v>
      </c>
      <c r="B5" s="9">
        <v>4227.79</v>
      </c>
      <c r="C5" s="13"/>
      <c r="G5" s="2"/>
      <c r="L5" s="2"/>
      <c r="P5" s="2"/>
    </row>
    <row r="6" spans="1:12" ht="14.25">
      <c r="A6" s="12" t="s">
        <v>75</v>
      </c>
      <c r="B6" s="9">
        <v>2940.48</v>
      </c>
      <c r="C6" s="13"/>
      <c r="G6" s="2"/>
      <c r="H6" s="1"/>
      <c r="L6" s="2"/>
    </row>
    <row r="7" spans="1:12" ht="14.25">
      <c r="A7" s="14" t="s">
        <v>77</v>
      </c>
      <c r="B7" s="9">
        <v>5024.63</v>
      </c>
      <c r="C7" s="13"/>
      <c r="H7" s="1"/>
      <c r="I7" s="2"/>
      <c r="L7" s="2"/>
    </row>
    <row r="8" spans="1:12" ht="14.25">
      <c r="A8" s="14" t="s">
        <v>74</v>
      </c>
      <c r="B8" s="9">
        <v>798.24</v>
      </c>
      <c r="C8" s="13">
        <v>798.24</v>
      </c>
      <c r="H8" s="1"/>
      <c r="I8" s="2"/>
      <c r="L8" s="2"/>
    </row>
    <row r="9" spans="1:12" ht="14.25">
      <c r="A9" s="8" t="s">
        <v>36</v>
      </c>
      <c r="B9" s="2">
        <f>SUM(B4:B8)</f>
        <v>47084.55</v>
      </c>
      <c r="C9" s="11">
        <f>SUM(C4:C8)</f>
        <v>34891.65</v>
      </c>
      <c r="H9" s="1"/>
      <c r="I9" s="2"/>
      <c r="L9" s="2"/>
    </row>
    <row r="10" spans="1:12" ht="14.25">
      <c r="A10" s="8" t="s">
        <v>76</v>
      </c>
      <c r="B10" s="2"/>
      <c r="C10" s="13">
        <v>1395.694</v>
      </c>
      <c r="D10" s="1" t="s">
        <v>84</v>
      </c>
      <c r="H10" s="1"/>
      <c r="I10" s="2"/>
      <c r="L10" s="2"/>
    </row>
    <row r="11" spans="1:12" ht="14.25">
      <c r="A11" s="12" t="s">
        <v>4</v>
      </c>
      <c r="B11" s="2">
        <v>3540</v>
      </c>
      <c r="C11" s="11">
        <v>3540</v>
      </c>
      <c r="G11" s="2"/>
      <c r="H11" s="1"/>
      <c r="L11" s="2"/>
    </row>
    <row r="12" spans="1:12" ht="15">
      <c r="A12" s="15"/>
      <c r="B12" s="16"/>
      <c r="C12" s="17">
        <f>+C9-(C11+C10)</f>
        <v>29955.956000000002</v>
      </c>
      <c r="G12" s="2" t="s">
        <v>1</v>
      </c>
      <c r="L12" s="2"/>
    </row>
    <row r="13" spans="2:12" ht="15">
      <c r="B13" s="18"/>
      <c r="E13" s="2"/>
      <c r="G13" s="2"/>
      <c r="L13" s="2"/>
    </row>
    <row r="14" spans="1:12" s="6" customFormat="1" ht="42.75">
      <c r="A14" s="19" t="s">
        <v>5</v>
      </c>
      <c r="B14" s="20"/>
      <c r="C14" s="4" t="s">
        <v>6</v>
      </c>
      <c r="D14" s="4" t="s">
        <v>2</v>
      </c>
      <c r="E14" s="5"/>
      <c r="G14" s="7"/>
      <c r="H14" s="7"/>
      <c r="L14" s="21"/>
    </row>
    <row r="15" spans="1:12" ht="14.25">
      <c r="A15" s="11" t="s">
        <v>7</v>
      </c>
      <c r="B15" s="1">
        <v>70</v>
      </c>
      <c r="C15" s="1">
        <v>17.5</v>
      </c>
      <c r="D15" s="2">
        <f>B15*C15</f>
        <v>1225</v>
      </c>
      <c r="H15" s="2" t="s">
        <v>1</v>
      </c>
      <c r="L15" s="2"/>
    </row>
    <row r="16" spans="1:12" ht="14.25">
      <c r="A16" s="11" t="s">
        <v>8</v>
      </c>
      <c r="B16" s="1">
        <v>50</v>
      </c>
      <c r="C16" s="1">
        <v>17.5</v>
      </c>
      <c r="D16" s="2">
        <f>B16*C16</f>
        <v>875</v>
      </c>
      <c r="L16" s="2"/>
    </row>
    <row r="17" spans="1:12" ht="14.25">
      <c r="A17" s="2"/>
      <c r="D17" s="2"/>
      <c r="L17" s="2"/>
    </row>
    <row r="18" spans="1:12" ht="14.25">
      <c r="A18" s="2"/>
      <c r="D18" s="2"/>
      <c r="L18" s="2"/>
    </row>
    <row r="19" spans="1:10" ht="14.25">
      <c r="A19" s="15" t="s">
        <v>1</v>
      </c>
      <c r="B19" s="16"/>
      <c r="C19" s="16" t="s">
        <v>9</v>
      </c>
      <c r="D19" s="22">
        <f>+D16+D15+D17+D18</f>
        <v>2100</v>
      </c>
      <c r="E19" s="23" t="s">
        <v>1</v>
      </c>
      <c r="G19" s="2" t="s">
        <v>1</v>
      </c>
      <c r="I19" s="2"/>
      <c r="J19" s="2"/>
    </row>
    <row r="20" spans="3:10" ht="14.25">
      <c r="C20" s="2"/>
      <c r="G20" s="2"/>
      <c r="H20" s="2" t="s">
        <v>1</v>
      </c>
      <c r="J20" s="2"/>
    </row>
    <row r="21" spans="3:10" ht="15">
      <c r="C21" s="1" t="s">
        <v>10</v>
      </c>
      <c r="D21" s="24">
        <f>+C12-D19</f>
        <v>27855.956000000002</v>
      </c>
      <c r="G21" s="2"/>
      <c r="J21" s="2"/>
    </row>
    <row r="22" spans="4:10" ht="15">
      <c r="D22" s="24"/>
      <c r="G22" s="2"/>
      <c r="J22" s="2"/>
    </row>
    <row r="23" spans="5:8" ht="14.25">
      <c r="E23" s="2"/>
      <c r="G23" s="2"/>
      <c r="H23" s="1"/>
    </row>
    <row r="24" spans="5:8" ht="14.25">
      <c r="E24" s="2"/>
      <c r="G24" s="2"/>
      <c r="H24" s="1"/>
    </row>
    <row r="25" spans="5:8" ht="14.25">
      <c r="E25" s="2"/>
      <c r="G25" s="2"/>
      <c r="H25" s="1"/>
    </row>
    <row r="26" spans="5:8" ht="14.25">
      <c r="E26" s="2"/>
      <c r="G26" s="2"/>
      <c r="H26" s="1"/>
    </row>
    <row r="27" spans="5:8" ht="14.25">
      <c r="E27" s="2" t="s">
        <v>1</v>
      </c>
      <c r="G27" s="2"/>
      <c r="H27" s="1"/>
    </row>
    <row r="28" spans="5:8" ht="14.25">
      <c r="E28" s="2"/>
      <c r="G28" s="2"/>
      <c r="H28" s="1"/>
    </row>
    <row r="29" spans="1:8" ht="15">
      <c r="A29" s="26"/>
      <c r="D29" s="27"/>
      <c r="E29" s="2" t="s">
        <v>1</v>
      </c>
      <c r="F29" s="2"/>
      <c r="G29" s="2"/>
      <c r="H29" s="1"/>
    </row>
    <row r="30" spans="4:10" ht="15">
      <c r="D30" s="2"/>
      <c r="E30" s="26" t="s">
        <v>1</v>
      </c>
      <c r="J30" s="2"/>
    </row>
    <row r="31" spans="1:10" ht="15">
      <c r="A31" s="28" t="s">
        <v>10</v>
      </c>
      <c r="B31" s="29"/>
      <c r="C31" s="29"/>
      <c r="D31" s="30">
        <f>+D21-D28</f>
        <v>27855.956000000002</v>
      </c>
      <c r="G31" s="2"/>
      <c r="J31" s="2"/>
    </row>
    <row r="32" spans="3:10" ht="14.25">
      <c r="C32" s="2"/>
      <c r="G32" s="2"/>
      <c r="J32" s="2"/>
    </row>
    <row r="33" spans="1:3" ht="14.25">
      <c r="A33" s="31" t="s">
        <v>11</v>
      </c>
      <c r="B33" s="32" t="s">
        <v>12</v>
      </c>
      <c r="C33" s="2"/>
    </row>
    <row r="34" spans="1:10" ht="14.25">
      <c r="A34" s="12" t="s">
        <v>13</v>
      </c>
      <c r="B34" s="11">
        <f>+D31*75/100</f>
        <v>20891.967</v>
      </c>
      <c r="J34" s="1" t="s">
        <v>1</v>
      </c>
    </row>
    <row r="35" spans="1:3" ht="14.25">
      <c r="A35" s="12" t="s">
        <v>14</v>
      </c>
      <c r="B35" s="11">
        <f>+D31*25/100</f>
        <v>6963.9890000000005</v>
      </c>
      <c r="C35" s="2" t="s">
        <v>1</v>
      </c>
    </row>
    <row r="36" spans="1:9" ht="15">
      <c r="A36" s="15" t="s">
        <v>15</v>
      </c>
      <c r="B36" s="17">
        <f>+B35+B34</f>
        <v>27855.956000000002</v>
      </c>
      <c r="C36" s="33" t="s">
        <v>1</v>
      </c>
      <c r="H36" s="2" t="s">
        <v>1</v>
      </c>
      <c r="I36" s="1" t="s">
        <v>1</v>
      </c>
    </row>
    <row r="37" spans="1:7" ht="14.25">
      <c r="A37" s="2"/>
      <c r="G37" s="2"/>
    </row>
    <row r="38" spans="1:4" ht="14.25">
      <c r="A38" s="31" t="s">
        <v>16</v>
      </c>
      <c r="B38" s="34">
        <f>+B34</f>
        <v>20891.967</v>
      </c>
      <c r="D38" s="2" t="s">
        <v>1</v>
      </c>
    </row>
    <row r="39" spans="1:10" ht="14.25">
      <c r="A39" s="8"/>
      <c r="B39" s="34"/>
      <c r="C39" s="35" t="s">
        <v>1</v>
      </c>
      <c r="G39" s="2"/>
      <c r="H39" s="8"/>
      <c r="J39" s="2"/>
    </row>
    <row r="40" spans="1:6" ht="15">
      <c r="A40" s="15" t="s">
        <v>17</v>
      </c>
      <c r="B40" s="23">
        <f>+B39+B38</f>
        <v>20891.967</v>
      </c>
      <c r="F40" s="36">
        <f>+B40</f>
        <v>20891.967</v>
      </c>
    </row>
    <row r="44" spans="5:7" ht="14.25">
      <c r="E44" s="1" t="s">
        <v>1</v>
      </c>
      <c r="G44" s="1" t="s">
        <v>1</v>
      </c>
    </row>
    <row r="45" spans="5:7" ht="14.25">
      <c r="E45" s="1" t="s">
        <v>1</v>
      </c>
      <c r="F45" s="1">
        <f>+F40-F44</f>
        <v>20891.967</v>
      </c>
      <c r="G45" s="1" t="s">
        <v>1</v>
      </c>
    </row>
    <row r="50" spans="3:7" ht="14.25">
      <c r="C50" s="1" t="s">
        <v>24</v>
      </c>
      <c r="F50" s="1">
        <f>+F45-F49</f>
        <v>20891.967</v>
      </c>
      <c r="G50" s="1" t="s">
        <v>1</v>
      </c>
    </row>
    <row r="52" spans="2:8" ht="14.25">
      <c r="B52" s="1" t="s">
        <v>18</v>
      </c>
      <c r="C52" s="1" t="s">
        <v>40</v>
      </c>
      <c r="D52" s="1" t="s">
        <v>21</v>
      </c>
      <c r="E52" s="1" t="s">
        <v>22</v>
      </c>
      <c r="F52" s="1" t="s">
        <v>23</v>
      </c>
      <c r="H52" s="1" t="s">
        <v>1</v>
      </c>
    </row>
    <row r="53" spans="1:8" ht="14.25">
      <c r="A53" s="2" t="s">
        <v>54</v>
      </c>
      <c r="B53" s="1">
        <v>3</v>
      </c>
      <c r="C53" s="1">
        <v>161</v>
      </c>
      <c r="D53" s="2">
        <v>161</v>
      </c>
      <c r="E53" s="1">
        <v>17.5</v>
      </c>
      <c r="F53" s="1">
        <f>+E53*D53</f>
        <v>2817.5</v>
      </c>
      <c r="H53" s="1"/>
    </row>
    <row r="54" spans="1:8" ht="14.25">
      <c r="A54" s="1" t="s">
        <v>39</v>
      </c>
      <c r="B54" s="1">
        <v>11</v>
      </c>
      <c r="C54" s="1">
        <v>20</v>
      </c>
      <c r="D54" s="1">
        <v>220</v>
      </c>
      <c r="E54" s="1">
        <v>17.5</v>
      </c>
      <c r="F54" s="1">
        <f>+E54*D54</f>
        <v>3850</v>
      </c>
      <c r="H54" s="1"/>
    </row>
    <row r="55" spans="1:8" ht="14.25">
      <c r="A55" s="2"/>
      <c r="B55" s="76"/>
      <c r="C55" s="76"/>
      <c r="D55" s="77"/>
      <c r="E55" s="76" t="s">
        <v>59</v>
      </c>
      <c r="F55" s="76"/>
      <c r="G55" s="76"/>
      <c r="H55" s="1"/>
    </row>
    <row r="56" spans="1:8" ht="14.25">
      <c r="A56" s="1" t="s">
        <v>62</v>
      </c>
      <c r="B56" s="1">
        <v>3</v>
      </c>
      <c r="C56" s="1">
        <v>6</v>
      </c>
      <c r="D56" s="1">
        <f>+C56*B56</f>
        <v>18</v>
      </c>
      <c r="E56" s="1">
        <v>17.5</v>
      </c>
      <c r="F56" s="1">
        <f>+E56*D56</f>
        <v>315</v>
      </c>
      <c r="H56" s="1"/>
    </row>
    <row r="57" spans="1:8" ht="14.25">
      <c r="A57" s="1" t="s">
        <v>63</v>
      </c>
      <c r="B57" s="1">
        <v>2</v>
      </c>
      <c r="C57" s="1">
        <v>4</v>
      </c>
      <c r="D57" s="1">
        <f>+C57*B57</f>
        <v>8</v>
      </c>
      <c r="E57" s="1">
        <v>17.5</v>
      </c>
      <c r="F57" s="1">
        <f>+E57*D57</f>
        <v>140</v>
      </c>
      <c r="H57" s="1"/>
    </row>
    <row r="58" spans="1:8" ht="14.25">
      <c r="A58" s="1" t="s">
        <v>25</v>
      </c>
      <c r="B58" s="1">
        <v>4</v>
      </c>
      <c r="C58" s="1">
        <v>6</v>
      </c>
      <c r="D58" s="1">
        <f>+C58*B58</f>
        <v>24</v>
      </c>
      <c r="E58" s="1">
        <v>17.5</v>
      </c>
      <c r="F58" s="1">
        <f aca="true" t="shared" si="0" ref="F58:F67">+E58*D58</f>
        <v>420</v>
      </c>
      <c r="H58" s="1"/>
    </row>
    <row r="59" spans="1:8" ht="14.25">
      <c r="A59" s="1" t="s">
        <v>58</v>
      </c>
      <c r="B59" s="1">
        <v>8</v>
      </c>
      <c r="C59" s="1">
        <v>10</v>
      </c>
      <c r="D59" s="1">
        <v>68</v>
      </c>
      <c r="E59" s="1">
        <v>17.5</v>
      </c>
      <c r="F59" s="1">
        <f t="shared" si="0"/>
        <v>1190</v>
      </c>
      <c r="H59" s="1"/>
    </row>
    <row r="60" spans="1:8" ht="14.25">
      <c r="A60" s="1" t="s">
        <v>55</v>
      </c>
      <c r="B60" s="1">
        <v>2</v>
      </c>
      <c r="C60" s="1">
        <v>6</v>
      </c>
      <c r="D60" s="1">
        <f>+C60*B60</f>
        <v>12</v>
      </c>
      <c r="E60" s="1">
        <v>17.5</v>
      </c>
      <c r="F60" s="1">
        <f t="shared" si="0"/>
        <v>210</v>
      </c>
      <c r="H60" s="1"/>
    </row>
    <row r="61" spans="1:8" ht="14.25">
      <c r="A61" s="1" t="s">
        <v>56</v>
      </c>
      <c r="B61" s="1">
        <v>5</v>
      </c>
      <c r="C61" s="1">
        <v>6</v>
      </c>
      <c r="D61" s="1">
        <f>+C61*B61</f>
        <v>30</v>
      </c>
      <c r="E61" s="1">
        <v>17.5</v>
      </c>
      <c r="F61" s="1">
        <f t="shared" si="0"/>
        <v>525</v>
      </c>
      <c r="H61" s="1"/>
    </row>
    <row r="62" spans="1:8" ht="14.25">
      <c r="A62" s="1" t="s">
        <v>66</v>
      </c>
      <c r="B62" s="1">
        <v>1</v>
      </c>
      <c r="C62" s="1">
        <v>2</v>
      </c>
      <c r="D62" s="1">
        <f>+C62*B62</f>
        <v>2</v>
      </c>
      <c r="E62" s="1">
        <v>17.5</v>
      </c>
      <c r="F62" s="1">
        <f t="shared" si="0"/>
        <v>35</v>
      </c>
      <c r="H62" s="1"/>
    </row>
    <row r="63" spans="1:8" ht="14.25">
      <c r="A63" s="1" t="s">
        <v>73</v>
      </c>
      <c r="B63" s="1">
        <v>2</v>
      </c>
      <c r="C63" s="1">
        <v>4</v>
      </c>
      <c r="D63" s="1">
        <v>8</v>
      </c>
      <c r="E63" s="1">
        <v>17.5</v>
      </c>
      <c r="F63" s="1">
        <f>+E63*D63</f>
        <v>140</v>
      </c>
      <c r="H63" s="1"/>
    </row>
    <row r="64" spans="1:8" ht="14.25">
      <c r="A64" s="1" t="s">
        <v>70</v>
      </c>
      <c r="B64" s="1">
        <v>3</v>
      </c>
      <c r="C64" s="78" t="s">
        <v>78</v>
      </c>
      <c r="D64" s="1">
        <v>16</v>
      </c>
      <c r="E64" s="1">
        <v>17.5</v>
      </c>
      <c r="F64" s="1">
        <f>+E64*D64</f>
        <v>280</v>
      </c>
      <c r="H64" s="1"/>
    </row>
    <row r="65" spans="1:8" ht="14.25">
      <c r="A65" s="1" t="s">
        <v>71</v>
      </c>
      <c r="B65" s="1">
        <v>2</v>
      </c>
      <c r="C65" s="1">
        <v>4</v>
      </c>
      <c r="D65" s="1">
        <f>+C65*B65</f>
        <v>8</v>
      </c>
      <c r="E65" s="1">
        <v>17.5</v>
      </c>
      <c r="F65" s="1">
        <f>+E65*D65</f>
        <v>140</v>
      </c>
      <c r="H65" s="1"/>
    </row>
    <row r="66" spans="1:8" ht="14.25">
      <c r="A66" s="1" t="s">
        <v>72</v>
      </c>
      <c r="B66" s="1">
        <v>2</v>
      </c>
      <c r="C66" s="1">
        <v>4</v>
      </c>
      <c r="D66" s="1">
        <f>+C66*B66</f>
        <v>8</v>
      </c>
      <c r="E66" s="1">
        <v>17.5</v>
      </c>
      <c r="F66" s="1">
        <f>+E66*D66</f>
        <v>140</v>
      </c>
      <c r="H66" s="1"/>
    </row>
    <row r="67" spans="1:8" ht="14.25">
      <c r="A67" s="1" t="s">
        <v>57</v>
      </c>
      <c r="B67" s="1">
        <v>6</v>
      </c>
      <c r="C67" s="1">
        <v>6</v>
      </c>
      <c r="D67" s="1">
        <v>30</v>
      </c>
      <c r="E67" s="1">
        <v>17.5</v>
      </c>
      <c r="F67" s="1">
        <f t="shared" si="0"/>
        <v>525</v>
      </c>
      <c r="H67" s="1"/>
    </row>
    <row r="68" spans="1:7" ht="15">
      <c r="A68" s="1" t="s">
        <v>19</v>
      </c>
      <c r="B68" s="1">
        <f>SUM(B58:B67)</f>
        <v>35</v>
      </c>
      <c r="C68" s="1">
        <f>SUM(C56:C67)</f>
        <v>58</v>
      </c>
      <c r="D68" s="1">
        <f>SUM(D56:D67)</f>
        <v>232</v>
      </c>
      <c r="E68" s="1" t="s">
        <v>1</v>
      </c>
      <c r="F68" s="33">
        <f>SUM(F53:F67)</f>
        <v>10727.5</v>
      </c>
      <c r="G68" s="2" t="s">
        <v>1</v>
      </c>
    </row>
    <row r="69" spans="1:7" ht="14.25">
      <c r="A69" s="1" t="s">
        <v>1</v>
      </c>
      <c r="B69" s="1">
        <f>+B68</f>
        <v>35</v>
      </c>
      <c r="C69" s="1">
        <f>+C68</f>
        <v>58</v>
      </c>
      <c r="D69" s="1">
        <f>+D68</f>
        <v>232</v>
      </c>
      <c r="E69" s="1">
        <v>17.5</v>
      </c>
      <c r="F69" s="25">
        <f>+E69*D69</f>
        <v>4060</v>
      </c>
      <c r="G69" s="2"/>
    </row>
    <row r="70" spans="1:9" ht="15">
      <c r="A70" s="1" t="s">
        <v>1</v>
      </c>
      <c r="C70" s="2" t="s">
        <v>20</v>
      </c>
      <c r="E70" s="2" t="s">
        <v>1</v>
      </c>
      <c r="F70" s="24">
        <f>+F50-F68</f>
        <v>10164.467</v>
      </c>
      <c r="G70" s="24" t="s">
        <v>1</v>
      </c>
      <c r="H70" s="24" t="s">
        <v>1</v>
      </c>
      <c r="I70" s="1" t="s">
        <v>1</v>
      </c>
    </row>
    <row r="71" spans="3:8" ht="15">
      <c r="C71" s="2"/>
      <c r="E71" s="2"/>
      <c r="F71" s="24"/>
      <c r="G71" s="24"/>
      <c r="H71" s="24"/>
    </row>
    <row r="72" ht="15">
      <c r="H72" s="24"/>
    </row>
    <row r="73" spans="2:8" ht="14.25">
      <c r="B73" s="1" t="s">
        <v>18</v>
      </c>
      <c r="C73" s="72" t="s">
        <v>41</v>
      </c>
      <c r="D73" s="73" t="s">
        <v>42</v>
      </c>
      <c r="E73" s="37" t="s">
        <v>26</v>
      </c>
      <c r="F73" s="38" t="s">
        <v>27</v>
      </c>
      <c r="G73" s="2" t="s">
        <v>23</v>
      </c>
      <c r="H73" s="1"/>
    </row>
    <row r="74" spans="1:8" ht="14.25">
      <c r="A74" s="79" t="s">
        <v>68</v>
      </c>
      <c r="C74" s="1">
        <v>18</v>
      </c>
      <c r="D74" s="1">
        <v>34</v>
      </c>
      <c r="E74" s="1">
        <f>35*C74</f>
        <v>630</v>
      </c>
      <c r="F74" s="1">
        <f aca="true" t="shared" si="1" ref="F74:F83">17.5*D74</f>
        <v>595</v>
      </c>
      <c r="G74" s="2">
        <f aca="true" t="shared" si="2" ref="G74:G83">+F74+E74</f>
        <v>1225</v>
      </c>
      <c r="H74" s="1"/>
    </row>
    <row r="75" spans="1:8" ht="14.25">
      <c r="A75" s="79" t="s">
        <v>85</v>
      </c>
      <c r="B75" s="1">
        <v>26</v>
      </c>
      <c r="C75" s="1">
        <v>0</v>
      </c>
      <c r="D75" s="1">
        <v>104</v>
      </c>
      <c r="E75" s="1">
        <v>0</v>
      </c>
      <c r="F75" s="1">
        <f t="shared" si="1"/>
        <v>1820</v>
      </c>
      <c r="G75" s="2">
        <f t="shared" si="2"/>
        <v>1820</v>
      </c>
      <c r="H75" s="1"/>
    </row>
    <row r="76" spans="1:8" ht="14.25">
      <c r="A76" s="79" t="s">
        <v>38</v>
      </c>
      <c r="B76" s="1">
        <v>2</v>
      </c>
      <c r="C76" s="1">
        <v>12</v>
      </c>
      <c r="D76" s="1">
        <v>0</v>
      </c>
      <c r="E76" s="1">
        <f aca="true" t="shared" si="3" ref="E76:E83">35*C76</f>
        <v>420</v>
      </c>
      <c r="F76" s="1">
        <f t="shared" si="1"/>
        <v>0</v>
      </c>
      <c r="G76" s="2">
        <f t="shared" si="2"/>
        <v>420</v>
      </c>
      <c r="H76" s="1"/>
    </row>
    <row r="77" spans="1:8" ht="14.25">
      <c r="A77" s="79" t="s">
        <v>79</v>
      </c>
      <c r="C77" s="1">
        <v>162.5</v>
      </c>
      <c r="D77" s="1">
        <v>0</v>
      </c>
      <c r="E77" s="1">
        <f t="shared" si="3"/>
        <v>5687.5</v>
      </c>
      <c r="F77" s="1">
        <f t="shared" si="1"/>
        <v>0</v>
      </c>
      <c r="G77" s="2">
        <f t="shared" si="2"/>
        <v>5687.5</v>
      </c>
      <c r="H77" s="1"/>
    </row>
    <row r="78" spans="1:8" ht="14.25">
      <c r="A78" s="1" t="s">
        <v>37</v>
      </c>
      <c r="B78" s="1">
        <v>1</v>
      </c>
      <c r="C78" s="1">
        <v>0</v>
      </c>
      <c r="D78" s="1">
        <v>6</v>
      </c>
      <c r="E78" s="1">
        <f>35*C78</f>
        <v>0</v>
      </c>
      <c r="F78" s="1">
        <f>17.5*D78</f>
        <v>105</v>
      </c>
      <c r="G78" s="2">
        <f>+F78+E78</f>
        <v>105</v>
      </c>
      <c r="H78" s="1"/>
    </row>
    <row r="79" spans="1:8" ht="14.25">
      <c r="A79" s="1" t="s">
        <v>51</v>
      </c>
      <c r="B79" s="1">
        <v>1</v>
      </c>
      <c r="D79" s="1">
        <v>8</v>
      </c>
      <c r="E79" s="1">
        <f t="shared" si="3"/>
        <v>0</v>
      </c>
      <c r="F79" s="1">
        <f t="shared" si="1"/>
        <v>140</v>
      </c>
      <c r="G79" s="2">
        <f t="shared" si="2"/>
        <v>140</v>
      </c>
      <c r="H79" s="1"/>
    </row>
    <row r="80" spans="1:8" ht="14.25">
      <c r="A80" s="1" t="s">
        <v>83</v>
      </c>
      <c r="B80" s="1">
        <v>3</v>
      </c>
      <c r="C80" s="1">
        <v>0</v>
      </c>
      <c r="D80" s="1">
        <v>15</v>
      </c>
      <c r="E80" s="1">
        <f>35*C80</f>
        <v>0</v>
      </c>
      <c r="F80" s="1">
        <f>17.5*D80</f>
        <v>262.5</v>
      </c>
      <c r="G80" s="2">
        <f>+F80+E80</f>
        <v>262.5</v>
      </c>
      <c r="H80" s="1"/>
    </row>
    <row r="81" spans="1:10" ht="14.25">
      <c r="A81" s="1" t="s">
        <v>28</v>
      </c>
      <c r="B81" s="1" t="s">
        <v>28</v>
      </c>
      <c r="C81" s="1">
        <f>SUM(C73:C79)</f>
        <v>192.5</v>
      </c>
      <c r="D81" s="1">
        <f>SUM(D73:D80)</f>
        <v>167</v>
      </c>
      <c r="E81" s="25">
        <f t="shared" si="3"/>
        <v>6737.5</v>
      </c>
      <c r="F81" s="25">
        <f t="shared" si="1"/>
        <v>2922.5</v>
      </c>
      <c r="G81" s="2">
        <f t="shared" si="2"/>
        <v>9660</v>
      </c>
      <c r="I81" s="2" t="s">
        <v>1</v>
      </c>
      <c r="J81" s="1" t="s">
        <v>1</v>
      </c>
    </row>
    <row r="82" spans="1:9" ht="14.25">
      <c r="A82" s="1" t="s">
        <v>43</v>
      </c>
      <c r="B82" s="1" t="s">
        <v>29</v>
      </c>
      <c r="C82" s="1">
        <f>+C81</f>
        <v>192.5</v>
      </c>
      <c r="E82" s="1">
        <f t="shared" si="3"/>
        <v>6737.5</v>
      </c>
      <c r="F82" s="1">
        <f t="shared" si="1"/>
        <v>0</v>
      </c>
      <c r="G82" s="2">
        <f t="shared" si="2"/>
        <v>6737.5</v>
      </c>
      <c r="I82" s="2"/>
    </row>
    <row r="83" spans="1:9" ht="14.25">
      <c r="A83" s="1" t="s">
        <v>30</v>
      </c>
      <c r="B83" s="1" t="s">
        <v>30</v>
      </c>
      <c r="C83" s="1">
        <v>0</v>
      </c>
      <c r="D83" s="1">
        <f>+D81</f>
        <v>167</v>
      </c>
      <c r="E83" s="1">
        <f t="shared" si="3"/>
        <v>0</v>
      </c>
      <c r="F83" s="1">
        <f t="shared" si="1"/>
        <v>2922.5</v>
      </c>
      <c r="G83" s="2">
        <f t="shared" si="2"/>
        <v>2922.5</v>
      </c>
      <c r="I83" s="2"/>
    </row>
    <row r="84" spans="1:9" ht="15">
      <c r="A84" s="24"/>
      <c r="C84" s="24" t="s">
        <v>1</v>
      </c>
      <c r="E84" s="2" t="s">
        <v>1</v>
      </c>
      <c r="F84" s="2" t="s">
        <v>1</v>
      </c>
      <c r="G84" s="2"/>
      <c r="H84" s="1"/>
      <c r="I84" s="2"/>
    </row>
    <row r="85" spans="1:9" ht="15">
      <c r="A85" s="24"/>
      <c r="C85" s="24"/>
      <c r="E85" s="2"/>
      <c r="F85" s="2"/>
      <c r="G85" s="2"/>
      <c r="H85" s="1"/>
      <c r="I85" s="2"/>
    </row>
    <row r="86" spans="1:7" ht="15">
      <c r="A86" s="1" t="s">
        <v>93</v>
      </c>
      <c r="C86" s="24" t="s">
        <v>1</v>
      </c>
      <c r="E86" s="2"/>
      <c r="F86" s="2"/>
      <c r="G86" s="71"/>
    </row>
    <row r="87" spans="1:9" ht="15">
      <c r="A87" s="1" t="s">
        <v>92</v>
      </c>
      <c r="C87" s="24" t="s">
        <v>91</v>
      </c>
      <c r="E87" s="2"/>
      <c r="F87" s="2"/>
      <c r="G87" s="71"/>
      <c r="I87" s="2" t="s">
        <v>1</v>
      </c>
    </row>
    <row r="88" spans="1:7" ht="14.25">
      <c r="A88" s="1" t="s">
        <v>52</v>
      </c>
      <c r="B88" s="1">
        <v>4</v>
      </c>
      <c r="C88" s="1">
        <v>0</v>
      </c>
      <c r="D88" s="1">
        <v>4</v>
      </c>
      <c r="E88" s="1">
        <f>35*C88</f>
        <v>0</v>
      </c>
      <c r="F88" s="1">
        <f>17.5*D88</f>
        <v>70</v>
      </c>
      <c r="G88" s="2">
        <f>+F88+E88</f>
        <v>70</v>
      </c>
    </row>
    <row r="89" spans="1:7" ht="14.25">
      <c r="A89" s="1" t="s">
        <v>53</v>
      </c>
      <c r="B89" s="1">
        <v>2</v>
      </c>
      <c r="C89" s="1">
        <v>0</v>
      </c>
      <c r="D89" s="1">
        <v>18</v>
      </c>
      <c r="E89" s="1">
        <v>0</v>
      </c>
      <c r="F89" s="1">
        <f>17.5*D89</f>
        <v>315</v>
      </c>
      <c r="G89" s="2">
        <f>+F89+E89</f>
        <v>315</v>
      </c>
    </row>
    <row r="91" spans="1:3" ht="14.25">
      <c r="A91" s="80" t="s">
        <v>87</v>
      </c>
      <c r="B91" s="80"/>
      <c r="C91" s="80">
        <v>179.09</v>
      </c>
    </row>
    <row r="92" spans="1:3" ht="14.25">
      <c r="A92" s="80" t="s">
        <v>88</v>
      </c>
      <c r="B92" s="80"/>
      <c r="C92" s="80">
        <v>506.87</v>
      </c>
    </row>
    <row r="93" spans="1:3" ht="14.25">
      <c r="A93" s="80" t="s">
        <v>89</v>
      </c>
      <c r="B93" s="80"/>
      <c r="C93" s="80">
        <v>1771.38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28.00390625" style="39" customWidth="1"/>
    <col min="2" max="2" width="12.421875" style="40" customWidth="1"/>
    <col min="3" max="3" width="15.7109375" style="41" customWidth="1"/>
    <col min="4" max="4" width="15.57421875" style="40" customWidth="1"/>
    <col min="5" max="5" width="14.140625" style="39" customWidth="1"/>
    <col min="6" max="6" width="19.00390625" style="39" customWidth="1"/>
    <col min="7" max="7" width="10.140625" style="39" customWidth="1"/>
    <col min="8" max="16384" width="9.140625" style="39" customWidth="1"/>
  </cols>
  <sheetData>
    <row r="1" spans="1:9" ht="60">
      <c r="A1" s="42" t="s">
        <v>44</v>
      </c>
      <c r="B1" s="43" t="s">
        <v>31</v>
      </c>
      <c r="C1" s="43" t="s">
        <v>32</v>
      </c>
      <c r="D1" s="44" t="s">
        <v>33</v>
      </c>
      <c r="E1" s="42"/>
      <c r="F1" s="45"/>
      <c r="G1" s="45"/>
      <c r="H1" s="45"/>
      <c r="I1" s="45"/>
    </row>
    <row r="2" spans="1:17" ht="15">
      <c r="A2" s="42" t="s">
        <v>34</v>
      </c>
      <c r="B2" s="43" t="s">
        <v>18</v>
      </c>
      <c r="C2" s="9">
        <v>4227.79</v>
      </c>
      <c r="D2" s="43"/>
      <c r="E2" s="43"/>
      <c r="F2" s="43"/>
      <c r="G2" s="43"/>
      <c r="H2" s="43"/>
      <c r="I2" s="43"/>
      <c r="J2" s="43"/>
      <c r="K2" s="43"/>
      <c r="L2" s="43"/>
      <c r="M2" s="43"/>
      <c r="O2" s="42"/>
      <c r="Q2" s="43"/>
    </row>
    <row r="3" spans="4:17" ht="15">
      <c r="D3" s="41"/>
      <c r="E3" s="45"/>
      <c r="F3" s="46"/>
      <c r="G3" s="45" t="s">
        <v>1</v>
      </c>
      <c r="H3" s="45"/>
      <c r="I3" s="45"/>
      <c r="J3" s="45"/>
      <c r="K3" s="45"/>
      <c r="L3" s="45"/>
      <c r="M3" s="45"/>
      <c r="Q3" s="45"/>
    </row>
    <row r="4" spans="1:17" ht="15">
      <c r="A4" s="39" t="s">
        <v>60</v>
      </c>
      <c r="B4" s="40">
        <v>2</v>
      </c>
      <c r="C4" s="41">
        <v>1436.13</v>
      </c>
      <c r="D4" s="41" t="s">
        <v>48</v>
      </c>
      <c r="E4" s="45" t="s">
        <v>61</v>
      </c>
      <c r="F4" s="47" t="s">
        <v>80</v>
      </c>
      <c r="G4" s="45" t="s">
        <v>81</v>
      </c>
      <c r="H4" s="45"/>
      <c r="I4" s="45"/>
      <c r="J4" s="45"/>
      <c r="K4" s="45"/>
      <c r="L4" s="45"/>
      <c r="M4" s="45"/>
      <c r="Q4" s="45"/>
    </row>
    <row r="5" spans="1:17" ht="15">
      <c r="A5" s="39" t="s">
        <v>45</v>
      </c>
      <c r="B5" s="40">
        <v>1</v>
      </c>
      <c r="C5" s="41">
        <v>750</v>
      </c>
      <c r="D5" s="41" t="s">
        <v>49</v>
      </c>
      <c r="E5" s="45"/>
      <c r="F5" s="46"/>
      <c r="G5" s="45"/>
      <c r="H5" s="45"/>
      <c r="I5" s="45"/>
      <c r="J5" s="45"/>
      <c r="K5" s="45"/>
      <c r="L5" s="45"/>
      <c r="M5" s="45"/>
      <c r="Q5" s="45"/>
    </row>
    <row r="6" spans="1:17" ht="15">
      <c r="A6" s="39" t="s">
        <v>47</v>
      </c>
      <c r="B6" s="40">
        <v>1</v>
      </c>
      <c r="C6" s="41">
        <v>625</v>
      </c>
      <c r="D6" s="41" t="s">
        <v>64</v>
      </c>
      <c r="E6" s="45"/>
      <c r="F6" s="46" t="s">
        <v>65</v>
      </c>
      <c r="G6" s="45"/>
      <c r="H6" s="45">
        <v>125</v>
      </c>
      <c r="I6" s="45"/>
      <c r="J6" s="45"/>
      <c r="K6" s="45"/>
      <c r="L6" s="45"/>
      <c r="M6" s="45"/>
      <c r="Q6" s="45"/>
    </row>
    <row r="7" spans="1:17" ht="15">
      <c r="A7" s="39" t="s">
        <v>46</v>
      </c>
      <c r="B7" s="40">
        <v>1</v>
      </c>
      <c r="C7" s="41">
        <v>750</v>
      </c>
      <c r="D7" s="41" t="s">
        <v>50</v>
      </c>
      <c r="F7" s="48"/>
      <c r="G7" s="45"/>
      <c r="H7" s="45"/>
      <c r="I7" s="45"/>
      <c r="J7" s="45"/>
      <c r="K7" s="45"/>
      <c r="L7" s="45"/>
      <c r="M7" s="45"/>
      <c r="Q7" s="45"/>
    </row>
    <row r="8" spans="1:17" ht="15">
      <c r="A8" s="39" t="s">
        <v>59</v>
      </c>
      <c r="B8" s="40">
        <v>2</v>
      </c>
      <c r="C8" s="41">
        <v>541.66</v>
      </c>
      <c r="D8" s="41" t="s">
        <v>67</v>
      </c>
      <c r="E8" s="39" t="s">
        <v>69</v>
      </c>
      <c r="F8" s="39" t="s">
        <v>82</v>
      </c>
      <c r="G8" s="45"/>
      <c r="H8" s="45"/>
      <c r="I8" s="45"/>
      <c r="J8" s="45"/>
      <c r="K8" s="45"/>
      <c r="L8" s="45"/>
      <c r="M8" s="45"/>
      <c r="Q8" s="45"/>
    </row>
    <row r="9" spans="2:17" ht="15.75">
      <c r="B9" s="43" t="s">
        <v>19</v>
      </c>
      <c r="C9" s="49">
        <f>SUM(C4:C8)</f>
        <v>4102.79</v>
      </c>
      <c r="D9" s="41"/>
      <c r="E9" s="45"/>
      <c r="F9" s="45"/>
      <c r="G9" s="45"/>
      <c r="H9" s="45"/>
      <c r="I9" s="45"/>
      <c r="J9" s="45"/>
      <c r="K9" s="45"/>
      <c r="L9" s="45"/>
      <c r="M9" s="45"/>
      <c r="Q9" s="45"/>
    </row>
    <row r="10" spans="3:17" ht="15">
      <c r="C10" s="43">
        <v>125</v>
      </c>
      <c r="D10" s="43" t="s">
        <v>86</v>
      </c>
      <c r="E10" s="43"/>
      <c r="F10" s="43"/>
      <c r="G10" s="43"/>
      <c r="H10" s="43"/>
      <c r="I10" s="43"/>
      <c r="J10" s="43"/>
      <c r="L10" s="45"/>
      <c r="M10" s="45"/>
      <c r="Q10" s="43"/>
    </row>
    <row r="11" spans="2:10" ht="15.75">
      <c r="B11" s="41"/>
      <c r="C11" s="41">
        <f>C9+C10</f>
        <v>4227.79</v>
      </c>
      <c r="D11" s="50"/>
      <c r="E11" s="45"/>
      <c r="F11" s="45"/>
      <c r="G11" s="45"/>
      <c r="H11" s="45"/>
      <c r="I11" s="45"/>
      <c r="J11" s="43"/>
    </row>
    <row r="12" spans="2:9" ht="15">
      <c r="B12" s="41"/>
      <c r="D12" s="41"/>
      <c r="E12" s="45"/>
      <c r="F12" s="45"/>
      <c r="G12" s="45"/>
      <c r="H12" s="45"/>
      <c r="I12" s="45"/>
    </row>
    <row r="13" spans="2:9" ht="15">
      <c r="B13" s="41"/>
      <c r="D13" s="41"/>
      <c r="E13" s="45"/>
      <c r="F13" s="45"/>
      <c r="G13" s="45"/>
      <c r="H13" s="45" t="s">
        <v>1</v>
      </c>
      <c r="I13" s="45"/>
    </row>
    <row r="14" ht="15">
      <c r="D14" s="41"/>
    </row>
    <row r="15" ht="15">
      <c r="D15" s="41"/>
    </row>
    <row r="16" ht="15">
      <c r="D16" s="41"/>
    </row>
    <row r="17" ht="15">
      <c r="D17" s="41"/>
    </row>
    <row r="18" ht="15">
      <c r="D18" s="41"/>
    </row>
    <row r="19" ht="15">
      <c r="D19" s="41"/>
    </row>
    <row r="20" spans="1:4" ht="15.75">
      <c r="A20" s="74"/>
      <c r="D20" s="41"/>
    </row>
    <row r="21" spans="1:5" ht="15.75">
      <c r="A21" s="42"/>
      <c r="B21" s="43"/>
      <c r="C21" s="43"/>
      <c r="D21" s="75"/>
      <c r="E21" s="42"/>
    </row>
    <row r="22" spans="1:5" ht="15">
      <c r="A22" s="42"/>
      <c r="B22" s="43"/>
      <c r="C22" s="43"/>
      <c r="D22" s="43"/>
      <c r="E22" s="43"/>
    </row>
    <row r="23" spans="2:5" ht="15">
      <c r="B23" s="41"/>
      <c r="D23" s="41"/>
      <c r="E23" s="45"/>
    </row>
    <row r="24" spans="2:5" ht="15">
      <c r="B24" s="41"/>
      <c r="D24" s="41"/>
      <c r="E24" s="45"/>
    </row>
    <row r="25" spans="2:5" ht="15">
      <c r="B25" s="41"/>
      <c r="D25" s="41"/>
      <c r="E25" s="45"/>
    </row>
    <row r="26" spans="2:5" ht="15">
      <c r="B26" s="41"/>
      <c r="D26" s="41"/>
      <c r="E26" s="45"/>
    </row>
    <row r="27" spans="2:5" ht="15">
      <c r="B27" s="41"/>
      <c r="D27" s="41"/>
      <c r="E27" s="45"/>
    </row>
    <row r="28" spans="2:5" ht="15">
      <c r="B28" s="41"/>
      <c r="D28" s="41"/>
      <c r="E28" s="45"/>
    </row>
    <row r="29" ht="15">
      <c r="D29" s="41"/>
    </row>
    <row r="30" spans="2:5" ht="15">
      <c r="B30" s="41"/>
      <c r="D30" s="41"/>
      <c r="E30" s="45"/>
    </row>
    <row r="31" spans="2:5" ht="15">
      <c r="B31" s="43"/>
      <c r="C31" s="43"/>
      <c r="D31" s="43"/>
      <c r="E31" s="43"/>
    </row>
    <row r="32" spans="2:5" ht="15">
      <c r="B32" s="41"/>
      <c r="D32" s="41"/>
      <c r="E32" s="4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140625" style="51" customWidth="1"/>
    <col min="2" max="2" width="17.28125" style="51" customWidth="1"/>
    <col min="3" max="3" width="16.28125" style="51" customWidth="1"/>
    <col min="4" max="4" width="13.7109375" style="51" customWidth="1"/>
    <col min="5" max="5" width="15.28125" style="51" customWidth="1"/>
    <col min="6" max="6" width="16.8515625" style="51" customWidth="1"/>
    <col min="7" max="7" width="21.28125" style="52" customWidth="1"/>
    <col min="8" max="16384" width="9.140625" style="51" customWidth="1"/>
  </cols>
  <sheetData>
    <row r="1" spans="1:7" ht="15.75">
      <c r="A1" s="53"/>
      <c r="B1" s="54"/>
      <c r="C1" s="55"/>
      <c r="D1" s="56"/>
      <c r="E1" s="57"/>
      <c r="F1" s="58"/>
      <c r="G1" s="59"/>
    </row>
    <row r="2" spans="1:7" ht="15">
      <c r="A2" s="54"/>
      <c r="B2" s="54"/>
      <c r="C2" s="60"/>
      <c r="D2" s="60"/>
      <c r="E2" s="60"/>
      <c r="F2" s="60"/>
      <c r="G2" s="60"/>
    </row>
    <row r="3" spans="1:7" ht="15">
      <c r="A3" s="54"/>
      <c r="B3" s="54"/>
      <c r="C3" s="60"/>
      <c r="D3" s="60"/>
      <c r="E3" s="60"/>
      <c r="F3" s="60"/>
      <c r="G3" s="60"/>
    </row>
    <row r="4" spans="1:7" ht="15">
      <c r="A4" s="54"/>
      <c r="B4" s="54"/>
      <c r="C4" s="60"/>
      <c r="D4" s="60"/>
      <c r="E4" s="60"/>
      <c r="F4" s="60"/>
      <c r="G4" s="60"/>
    </row>
    <row r="5" spans="1:7" ht="15">
      <c r="A5" s="54"/>
      <c r="B5" s="54"/>
      <c r="C5" s="60"/>
      <c r="D5" s="60"/>
      <c r="E5" s="60"/>
      <c r="F5" s="60"/>
      <c r="G5" s="60"/>
    </row>
    <row r="6" spans="1:7" ht="15">
      <c r="A6" s="54"/>
      <c r="B6" s="54"/>
      <c r="C6" s="60"/>
      <c r="D6" s="60"/>
      <c r="E6" s="60"/>
      <c r="F6" s="60"/>
      <c r="G6" s="60"/>
    </row>
    <row r="7" spans="1:7" ht="15">
      <c r="A7" s="54"/>
      <c r="B7" s="54"/>
      <c r="C7" s="60"/>
      <c r="D7" s="60"/>
      <c r="E7" s="60"/>
      <c r="F7" s="60"/>
      <c r="G7" s="60"/>
    </row>
    <row r="8" spans="1:7" ht="15">
      <c r="A8" s="54"/>
      <c r="B8" s="60"/>
      <c r="C8" s="60"/>
      <c r="D8" s="60"/>
      <c r="E8" s="60"/>
      <c r="F8" s="60"/>
      <c r="G8" s="61"/>
    </row>
    <row r="9" spans="1:7" ht="14.25">
      <c r="A9" s="62"/>
      <c r="B9" s="63"/>
      <c r="C9" s="63"/>
      <c r="D9" s="63"/>
      <c r="E9" s="63"/>
      <c r="F9" s="63"/>
      <c r="G9" s="61"/>
    </row>
    <row r="10" spans="1:7" ht="15">
      <c r="A10" s="62"/>
      <c r="B10" s="62"/>
      <c r="C10" s="62"/>
      <c r="D10" s="62"/>
      <c r="F10" s="64"/>
      <c r="G10" s="60"/>
    </row>
    <row r="12" ht="15.75">
      <c r="A12" s="65"/>
    </row>
    <row r="14" ht="14.25">
      <c r="G14" s="61"/>
    </row>
    <row r="15" spans="6:7" ht="12.75">
      <c r="F15" s="66"/>
      <c r="G15" s="67"/>
    </row>
    <row r="16" spans="6:7" ht="12.75">
      <c r="F16" s="66"/>
      <c r="G16" s="67"/>
    </row>
    <row r="17" spans="6:7" ht="12.75">
      <c r="F17" s="66"/>
      <c r="G17" s="67"/>
    </row>
    <row r="18" spans="6:7" ht="12.75">
      <c r="F18" s="66"/>
      <c r="G18" s="67"/>
    </row>
    <row r="19" spans="6:7" ht="12.75">
      <c r="F19" s="66"/>
      <c r="G19" s="68"/>
    </row>
    <row r="21" spans="1:7" ht="12.75">
      <c r="A21" s="69"/>
      <c r="B21" s="69"/>
      <c r="C21" s="69"/>
      <c r="D21" s="69"/>
      <c r="E21" s="69"/>
      <c r="F21" s="69"/>
      <c r="G21" s="67"/>
    </row>
    <row r="22" spans="1:7" ht="15">
      <c r="A22" s="54"/>
      <c r="B22" s="54"/>
      <c r="C22" s="69"/>
      <c r="D22" s="69"/>
      <c r="E22" s="69"/>
      <c r="F22" s="59"/>
      <c r="G22" s="67"/>
    </row>
    <row r="23" spans="1:7" ht="15">
      <c r="A23" s="54"/>
      <c r="B23" s="54"/>
      <c r="C23" s="69"/>
      <c r="D23" s="69"/>
      <c r="E23" s="69"/>
      <c r="F23" s="67"/>
      <c r="G23" s="67"/>
    </row>
    <row r="24" spans="1:7" ht="15">
      <c r="A24" s="54"/>
      <c r="B24" s="54"/>
      <c r="C24" s="69"/>
      <c r="D24" s="69"/>
      <c r="E24" s="69"/>
      <c r="F24" s="67"/>
      <c r="G24" s="67"/>
    </row>
    <row r="25" spans="1:7" ht="15">
      <c r="A25" s="54"/>
      <c r="B25" s="54"/>
      <c r="C25" s="69"/>
      <c r="D25" s="69"/>
      <c r="E25" s="69"/>
      <c r="F25" s="67"/>
      <c r="G25" s="67"/>
    </row>
    <row r="26" spans="1:7" ht="15">
      <c r="A26" s="54"/>
      <c r="B26" s="54"/>
      <c r="C26" s="69"/>
      <c r="D26" s="69"/>
      <c r="E26" s="69"/>
      <c r="F26" s="67"/>
      <c r="G26" s="67"/>
    </row>
    <row r="27" spans="1:7" ht="15">
      <c r="A27" s="54"/>
      <c r="B27" s="54"/>
      <c r="C27" s="69"/>
      <c r="D27" s="69"/>
      <c r="E27" s="69"/>
      <c r="F27" s="67"/>
      <c r="G27" s="67"/>
    </row>
    <row r="28" spans="1:7" ht="14.25">
      <c r="A28" s="69"/>
      <c r="B28" s="69"/>
      <c r="C28" s="69"/>
      <c r="D28" s="69"/>
      <c r="E28" s="69"/>
      <c r="F28" s="61"/>
      <c r="G28" s="70"/>
    </row>
    <row r="29" spans="1:7" ht="12.75">
      <c r="A29" s="69"/>
      <c r="B29" s="69"/>
      <c r="C29" s="69"/>
      <c r="D29" s="69"/>
      <c r="E29" s="69"/>
      <c r="F29" s="69"/>
      <c r="G29" s="70"/>
    </row>
    <row r="30" spans="1:7" ht="12.75">
      <c r="A30" s="69"/>
      <c r="B30" s="69"/>
      <c r="C30" s="69"/>
      <c r="D30" s="69"/>
      <c r="E30" s="69"/>
      <c r="F30" s="69"/>
      <c r="G30" s="6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2015-09-20T06:41:51Z</dcterms:created>
  <dcterms:modified xsi:type="dcterms:W3CDTF">2016-08-09T18:36:59Z</dcterms:modified>
  <cp:category/>
  <cp:version/>
  <cp:contentType/>
  <cp:contentStatus/>
</cp:coreProperties>
</file>